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F29" i="1"/>
  <c r="F14" i="1"/>
  <c r="F13" i="1"/>
  <c r="E19" i="1"/>
  <c r="E29" i="1"/>
  <c r="F19" i="1" l="1"/>
  <c r="G19" i="1" l="1"/>
  <c r="G29" i="1"/>
  <c r="D29" i="1" l="1"/>
  <c r="C29" i="1"/>
  <c r="D19" i="1"/>
  <c r="C19" i="1"/>
</calcChain>
</file>

<file path=xl/sharedStrings.xml><?xml version="1.0" encoding="utf-8"?>
<sst xmlns="http://schemas.openxmlformats.org/spreadsheetml/2006/main" count="40" uniqueCount="39">
  <si>
    <t>Mateřská škola Nad Kazankou</t>
  </si>
  <si>
    <t>Nad Kazankou 30/230, 171 00 Praha 7 Troja</t>
  </si>
  <si>
    <t>IČ 70997373</t>
  </si>
  <si>
    <t>Účet</t>
  </si>
  <si>
    <t>Náklady - Hlavní činnost</t>
  </si>
  <si>
    <t>Spotřeba materiálu</t>
  </si>
  <si>
    <t>Spotřeba energií</t>
  </si>
  <si>
    <t>Opravy a udržování</t>
  </si>
  <si>
    <t>Náklady na reprezentaci</t>
  </si>
  <si>
    <t>518,527,549</t>
  </si>
  <si>
    <t>Ostatní služby</t>
  </si>
  <si>
    <t>Mzdové náklady</t>
  </si>
  <si>
    <t>Odvody SP + ZP,FKSP</t>
  </si>
  <si>
    <t>501,518,525</t>
  </si>
  <si>
    <t>ONIV(MHMP)</t>
  </si>
  <si>
    <t>521,524,527,518</t>
  </si>
  <si>
    <t>OPPVV Výzva č. 02_18_064 (Šablony)</t>
  </si>
  <si>
    <t>Odpisy dlouhodobého majetku</t>
  </si>
  <si>
    <t>Náklady z DDHM</t>
  </si>
  <si>
    <t xml:space="preserve">Náklady celkem </t>
  </si>
  <si>
    <t>Výnosy - Hlavní činnost</t>
  </si>
  <si>
    <t>Příspěvek zřizovatele</t>
  </si>
  <si>
    <t xml:space="preserve"> ( vč. Příspěvek na odpisy od zřizovatele)</t>
  </si>
  <si>
    <t>Státní dotace (MHMP)</t>
  </si>
  <si>
    <t>Školné</t>
  </si>
  <si>
    <t>Platby rodičů</t>
  </si>
  <si>
    <t>účelové dotace UZ 91, 96</t>
  </si>
  <si>
    <t>ostatní</t>
  </si>
  <si>
    <t>Výnosy celkem</t>
  </si>
  <si>
    <t>Upravený rozpočet</t>
  </si>
  <si>
    <t>521,524,527</t>
  </si>
  <si>
    <t>UZ96</t>
  </si>
  <si>
    <t>ROK
2023</t>
  </si>
  <si>
    <t>NÁVRH ROZPOČETU NA ROK 2023</t>
  </si>
  <si>
    <t>OP  JAKVýzva č. 02_22_002 (Šablony)</t>
  </si>
  <si>
    <t>Schválený rozpočet na rok 2022</t>
  </si>
  <si>
    <t>Plnění rozpočtu k 30.9.2022</t>
  </si>
  <si>
    <t>Plnění rozpočtu za rok 2021</t>
  </si>
  <si>
    <t xml:space="preserve">Zpracovala: Bc.Vladimíra Barešová           Dne 31.10.2022                  Vyvěšeno dne: 1.11.2022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</si>
</sst>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123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 applyProtection="1">
      <protection hidden="1"/>
    </xf>
    <xf numFmtId="0" fontId="0" fillId="0" borderId="0" xfId="0" applyProtection="1"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3" fillId="0" borderId="4" xfId="0" applyFont="1" applyFill="1" applyBorder="1" applyProtection="1"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alignment horizontal="left" vertical="center" indent="1"/>
      <protection hidden="1"/>
    </xf>
    <xf numFmtId="0" fontId="3" fillId="0" borderId="6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Protection="1">
      <protection hidden="1"/>
    </xf>
    <xf numFmtId="4" fontId="0" fillId="0" borderId="11" xfId="0" applyNumberFormat="1" applyFont="1" applyFill="1" applyBorder="1" applyAlignment="1" applyProtection="1">
      <alignment horizontal="right"/>
      <protection locked="0" hidden="1"/>
    </xf>
    <xf numFmtId="4" fontId="0" fillId="0" borderId="3" xfId="0" applyNumberFormat="1" applyFont="1" applyFill="1" applyBorder="1" applyAlignment="1" applyProtection="1">
      <alignment horizontal="right"/>
      <protection locked="0" hidden="1"/>
    </xf>
    <xf numFmtId="4" fontId="0" fillId="0" borderId="5" xfId="0" applyNumberFormat="1" applyFont="1" applyFill="1" applyBorder="1" applyAlignment="1" applyProtection="1">
      <alignment horizontal="right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indent="1"/>
      <protection hidden="1"/>
    </xf>
    <xf numFmtId="0" fontId="6" fillId="3" borderId="9" xfId="0" applyFont="1" applyFill="1" applyBorder="1" applyAlignment="1" applyProtection="1">
      <alignment vertical="center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0" fontId="3" fillId="3" borderId="13" xfId="0" applyFont="1" applyFill="1" applyBorder="1" applyAlignment="1" applyProtection="1">
      <alignment horizontal="left" vertical="center" indent="1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4" fontId="3" fillId="3" borderId="13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ill="1"/>
    <xf numFmtId="4" fontId="0" fillId="0" borderId="0" xfId="0" applyNumberFormat="1"/>
    <xf numFmtId="0" fontId="3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Protection="1">
      <protection hidden="1"/>
    </xf>
    <xf numFmtId="4" fontId="3" fillId="4" borderId="0" xfId="0" applyNumberFormat="1" applyFont="1" applyFill="1" applyBorder="1" applyAlignment="1" applyProtection="1">
      <alignment horizontal="right"/>
      <protection hidden="1"/>
    </xf>
    <xf numFmtId="4" fontId="7" fillId="0" borderId="5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5" xfId="0" applyFont="1" applyFill="1" applyBorder="1" applyProtection="1">
      <protection hidden="1"/>
    </xf>
    <xf numFmtId="2" fontId="3" fillId="2" borderId="7" xfId="0" applyNumberFormat="1" applyFont="1" applyFill="1" applyBorder="1" applyAlignment="1">
      <alignment horizontal="center" vertical="center" wrapText="1"/>
    </xf>
    <xf numFmtId="2" fontId="0" fillId="0" borderId="7" xfId="0" applyNumberFormat="1" applyBorder="1"/>
    <xf numFmtId="2" fontId="0" fillId="5" borderId="7" xfId="0" applyNumberFormat="1" applyFill="1" applyBorder="1"/>
    <xf numFmtId="2" fontId="0" fillId="2" borderId="7" xfId="0" applyNumberFormat="1" applyFill="1" applyBorder="1"/>
    <xf numFmtId="2" fontId="0" fillId="0" borderId="0" xfId="0" applyNumberFormat="1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2" fontId="0" fillId="4" borderId="7" xfId="0" applyNumberFormat="1" applyFill="1" applyBorder="1"/>
    <xf numFmtId="2" fontId="0" fillId="6" borderId="7" xfId="0" applyNumberFormat="1" applyFill="1" applyBorder="1"/>
    <xf numFmtId="2" fontId="0" fillId="5" borderId="15" xfId="0" applyNumberFormat="1" applyFill="1" applyBorder="1"/>
    <xf numFmtId="2" fontId="0" fillId="4" borderId="16" xfId="0" applyNumberFormat="1" applyFill="1" applyBorder="1"/>
    <xf numFmtId="0" fontId="3" fillId="0" borderId="3" xfId="0" applyFont="1" applyFill="1" applyBorder="1" applyProtection="1">
      <protection hidden="1"/>
    </xf>
    <xf numFmtId="2" fontId="1" fillId="4" borderId="7" xfId="0" applyNumberFormat="1" applyFont="1" applyFill="1" applyBorder="1"/>
    <xf numFmtId="2" fontId="0" fillId="4" borderId="0" xfId="0" applyNumberFormat="1" applyFill="1" applyBorder="1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Medium9"/>
  <colors>
    <mruColors>
      <color rgb="FFF12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A32" sqref="A32:G34"/>
    </sheetView>
  </sheetViews>
  <sheetFormatPr defaultRowHeight="15" x14ac:dyDescent="0.25"/>
  <cols>
    <col min="1" max="1" width="16.140625" customWidth="1"/>
    <col min="2" max="2" width="36.42578125" customWidth="1"/>
    <col min="3" max="3" width="14.42578125" customWidth="1"/>
    <col min="4" max="4" width="18.28515625" customWidth="1"/>
    <col min="5" max="6" width="18.7109375" customWidth="1"/>
    <col min="7" max="7" width="17" customWidth="1"/>
    <col min="8" max="8" width="12" bestFit="1" customWidth="1"/>
    <col min="9" max="9" width="11.5703125" bestFit="1" customWidth="1"/>
    <col min="10" max="10" width="10.5703125" bestFit="1" customWidth="1"/>
    <col min="11" max="11" width="11.42578125" bestFit="1" customWidth="1"/>
    <col min="14" max="14" width="9.5703125" bestFit="1" customWidth="1"/>
  </cols>
  <sheetData>
    <row r="1" spans="1:14" ht="15.75" x14ac:dyDescent="0.25">
      <c r="A1" s="1" t="s">
        <v>0</v>
      </c>
      <c r="B1" s="1"/>
      <c r="C1" s="1"/>
    </row>
    <row r="2" spans="1:14" x14ac:dyDescent="0.25">
      <c r="A2" s="47" t="s">
        <v>1</v>
      </c>
      <c r="B2" s="48"/>
      <c r="C2" s="48"/>
    </row>
    <row r="3" spans="1:14" x14ac:dyDescent="0.25">
      <c r="A3" s="30" t="s">
        <v>2</v>
      </c>
      <c r="B3" s="30"/>
      <c r="C3" s="30"/>
    </row>
    <row r="4" spans="1:14" x14ac:dyDescent="0.25">
      <c r="A4" s="30"/>
      <c r="B4" s="30" t="s">
        <v>33</v>
      </c>
      <c r="C4" s="30"/>
    </row>
    <row r="5" spans="1:14" ht="15.75" thickBot="1" x14ac:dyDescent="0.3">
      <c r="A5" s="2"/>
      <c r="B5" s="2"/>
      <c r="C5" s="3"/>
    </row>
    <row r="6" spans="1:14" ht="30.75" thickBot="1" x14ac:dyDescent="0.3">
      <c r="A6" s="14" t="s">
        <v>3</v>
      </c>
      <c r="B6" s="15" t="s">
        <v>4</v>
      </c>
      <c r="C6" s="37" t="s">
        <v>32</v>
      </c>
      <c r="D6" s="32" t="s">
        <v>35</v>
      </c>
      <c r="E6" s="32" t="s">
        <v>29</v>
      </c>
      <c r="F6" s="32" t="s">
        <v>36</v>
      </c>
      <c r="G6" s="32" t="s">
        <v>37</v>
      </c>
    </row>
    <row r="7" spans="1:14" ht="15.75" thickTop="1" x14ac:dyDescent="0.25">
      <c r="A7" s="4">
        <v>501</v>
      </c>
      <c r="B7" s="5" t="s">
        <v>5</v>
      </c>
      <c r="C7" s="6">
        <v>106000</v>
      </c>
      <c r="D7" s="40">
        <v>90500</v>
      </c>
      <c r="E7" s="40">
        <v>90500</v>
      </c>
      <c r="F7" s="33">
        <v>87592</v>
      </c>
      <c r="G7" s="33">
        <v>80703</v>
      </c>
      <c r="H7" s="36"/>
      <c r="I7" s="36"/>
      <c r="N7" s="36"/>
    </row>
    <row r="8" spans="1:14" x14ac:dyDescent="0.25">
      <c r="A8" s="4">
        <v>502.50299999999999</v>
      </c>
      <c r="B8" s="5" t="s">
        <v>6</v>
      </c>
      <c r="C8" s="6">
        <v>336000</v>
      </c>
      <c r="D8" s="40">
        <v>296000</v>
      </c>
      <c r="E8" s="40">
        <v>296000</v>
      </c>
      <c r="F8" s="33">
        <v>-3843</v>
      </c>
      <c r="G8" s="33">
        <v>240325</v>
      </c>
    </row>
    <row r="9" spans="1:14" x14ac:dyDescent="0.25">
      <c r="A9" s="4">
        <v>511</v>
      </c>
      <c r="B9" s="5" t="s">
        <v>7</v>
      </c>
      <c r="C9" s="6">
        <v>252000</v>
      </c>
      <c r="D9" s="40">
        <v>260000</v>
      </c>
      <c r="E9" s="40">
        <v>260000</v>
      </c>
      <c r="F9" s="33">
        <v>285844</v>
      </c>
      <c r="G9" s="33">
        <v>254572</v>
      </c>
    </row>
    <row r="10" spans="1:14" x14ac:dyDescent="0.25">
      <c r="A10" s="4">
        <v>513</v>
      </c>
      <c r="B10" s="5" t="s">
        <v>8</v>
      </c>
      <c r="C10" s="6">
        <v>3000</v>
      </c>
      <c r="D10" s="40">
        <v>3000</v>
      </c>
      <c r="E10" s="40">
        <v>3000</v>
      </c>
      <c r="F10" s="33">
        <v>0</v>
      </c>
      <c r="G10" s="33">
        <v>1714</v>
      </c>
    </row>
    <row r="11" spans="1:14" x14ac:dyDescent="0.25">
      <c r="A11" s="4" t="s">
        <v>9</v>
      </c>
      <c r="B11" s="5" t="s">
        <v>10</v>
      </c>
      <c r="C11" s="6">
        <v>405000</v>
      </c>
      <c r="D11" s="40">
        <v>546500</v>
      </c>
      <c r="E11" s="40">
        <v>546500</v>
      </c>
      <c r="F11" s="33">
        <v>491127</v>
      </c>
      <c r="G11" s="33">
        <v>385969</v>
      </c>
    </row>
    <row r="12" spans="1:14" x14ac:dyDescent="0.25">
      <c r="A12" s="7">
        <v>521</v>
      </c>
      <c r="B12" s="8" t="s">
        <v>11</v>
      </c>
      <c r="C12" s="29">
        <v>3687323</v>
      </c>
      <c r="D12" s="40">
        <v>3483849</v>
      </c>
      <c r="E12" s="40">
        <v>3629583</v>
      </c>
      <c r="F12" s="33">
        <v>2415130</v>
      </c>
      <c r="G12" s="40">
        <v>3530539</v>
      </c>
      <c r="I12" s="36"/>
      <c r="J12" s="36"/>
    </row>
    <row r="13" spans="1:14" x14ac:dyDescent="0.25">
      <c r="A13" s="7">
        <v>524.52700000000004</v>
      </c>
      <c r="B13" s="8" t="s">
        <v>12</v>
      </c>
      <c r="C13" s="29">
        <v>1320071</v>
      </c>
      <c r="D13" s="40">
        <v>1247228</v>
      </c>
      <c r="E13" s="40">
        <v>1299401</v>
      </c>
      <c r="F13" s="33">
        <f>817503+49252+2262</f>
        <v>869017</v>
      </c>
      <c r="G13" s="40">
        <v>1264282</v>
      </c>
      <c r="I13" s="36"/>
    </row>
    <row r="14" spans="1:14" x14ac:dyDescent="0.25">
      <c r="A14" s="7" t="s">
        <v>13</v>
      </c>
      <c r="B14" s="8" t="s">
        <v>14</v>
      </c>
      <c r="C14" s="29">
        <v>26550</v>
      </c>
      <c r="D14" s="40">
        <v>35700</v>
      </c>
      <c r="E14" s="40">
        <v>26550</v>
      </c>
      <c r="F14" s="33">
        <f>47465+14999+1340</f>
        <v>63804</v>
      </c>
      <c r="G14" s="40">
        <v>39566</v>
      </c>
      <c r="H14" s="46"/>
      <c r="I14" s="46"/>
      <c r="L14" s="36"/>
    </row>
    <row r="15" spans="1:14" x14ac:dyDescent="0.25">
      <c r="A15" s="7" t="s">
        <v>15</v>
      </c>
      <c r="B15" s="8" t="s">
        <v>34</v>
      </c>
      <c r="C15" s="29">
        <v>476394</v>
      </c>
      <c r="D15" s="40">
        <v>62288.5</v>
      </c>
      <c r="E15" s="45">
        <v>62288.5</v>
      </c>
      <c r="F15" s="33">
        <v>62288.5</v>
      </c>
      <c r="G15" s="40">
        <v>172366.32</v>
      </c>
      <c r="H15" s="36"/>
      <c r="I15" s="36"/>
    </row>
    <row r="16" spans="1:14" x14ac:dyDescent="0.25">
      <c r="A16" s="7">
        <v>551</v>
      </c>
      <c r="B16" s="31" t="s">
        <v>17</v>
      </c>
      <c r="C16" s="29">
        <v>38000</v>
      </c>
      <c r="D16" s="43">
        <v>38000</v>
      </c>
      <c r="E16" s="40">
        <v>38000</v>
      </c>
      <c r="F16" s="33">
        <v>28368</v>
      </c>
      <c r="G16" s="40">
        <v>37824</v>
      </c>
      <c r="I16" s="36"/>
      <c r="K16" s="25"/>
    </row>
    <row r="17" spans="1:13" x14ac:dyDescent="0.25">
      <c r="A17" s="4">
        <v>558</v>
      </c>
      <c r="B17" s="44" t="s">
        <v>18</v>
      </c>
      <c r="C17" s="6">
        <v>90000</v>
      </c>
      <c r="D17" s="43">
        <v>90000</v>
      </c>
      <c r="E17" s="40">
        <v>90000</v>
      </c>
      <c r="F17" s="33">
        <v>41838</v>
      </c>
      <c r="G17" s="40">
        <v>19373</v>
      </c>
      <c r="I17" s="36"/>
    </row>
    <row r="18" spans="1:13" x14ac:dyDescent="0.25">
      <c r="A18" s="4" t="s">
        <v>30</v>
      </c>
      <c r="B18" s="44" t="s">
        <v>31</v>
      </c>
      <c r="C18" s="6"/>
      <c r="D18" s="43"/>
      <c r="E18" s="40">
        <v>165000</v>
      </c>
      <c r="F18" s="33"/>
      <c r="G18" s="40">
        <v>164300</v>
      </c>
      <c r="I18" s="36"/>
    </row>
    <row r="19" spans="1:13" ht="15.75" thickBot="1" x14ac:dyDescent="0.3">
      <c r="A19" s="18"/>
      <c r="B19" s="19" t="s">
        <v>19</v>
      </c>
      <c r="C19" s="20">
        <f>C7+C8+C9+C10+C12+C11+C13+C14+C15+C16+C17</f>
        <v>6740338</v>
      </c>
      <c r="D19" s="42">
        <f>D7+D8+D9+D10+D11+D12+D13+D14+D15+D16+D17</f>
        <v>6153065.5</v>
      </c>
      <c r="E19" s="42">
        <f>SUM(E7:E18)</f>
        <v>6506822.5</v>
      </c>
      <c r="F19" s="42">
        <f t="shared" ref="F19" si="0">SUM(F7:F17)</f>
        <v>4341165.5</v>
      </c>
      <c r="G19" s="42">
        <f>SUM(G7:G18)</f>
        <v>6191533.3200000003</v>
      </c>
      <c r="H19" s="36"/>
    </row>
    <row r="20" spans="1:13" ht="15.75" thickBot="1" x14ac:dyDescent="0.3">
      <c r="A20" s="14" t="s">
        <v>3</v>
      </c>
      <c r="B20" s="17" t="s">
        <v>20</v>
      </c>
      <c r="C20" s="16"/>
      <c r="D20" s="41"/>
      <c r="E20" s="41"/>
      <c r="F20" s="35"/>
      <c r="G20" s="35"/>
      <c r="I20" s="36"/>
      <c r="J20" s="36"/>
    </row>
    <row r="21" spans="1:13" ht="15.75" thickTop="1" x14ac:dyDescent="0.25">
      <c r="A21" s="9">
        <v>672</v>
      </c>
      <c r="B21" s="10" t="s">
        <v>21</v>
      </c>
      <c r="C21" s="11">
        <v>800000</v>
      </c>
      <c r="D21" s="40">
        <v>800000</v>
      </c>
      <c r="E21" s="40">
        <v>800000</v>
      </c>
      <c r="F21" s="33">
        <v>439906</v>
      </c>
      <c r="G21" s="33">
        <v>800000</v>
      </c>
      <c r="J21" s="36"/>
    </row>
    <row r="22" spans="1:13" x14ac:dyDescent="0.25">
      <c r="A22" s="9"/>
      <c r="B22" s="10" t="s">
        <v>22</v>
      </c>
      <c r="C22" s="11"/>
      <c r="D22" s="40"/>
      <c r="E22" s="40"/>
      <c r="F22" s="33"/>
      <c r="G22" s="33"/>
      <c r="M22" s="36"/>
    </row>
    <row r="23" spans="1:13" x14ac:dyDescent="0.25">
      <c r="A23" s="9">
        <v>672</v>
      </c>
      <c r="B23" s="10" t="s">
        <v>23</v>
      </c>
      <c r="C23" s="11">
        <v>5033944</v>
      </c>
      <c r="D23" s="40">
        <v>4766777</v>
      </c>
      <c r="E23" s="40">
        <v>4955534</v>
      </c>
      <c r="F23" s="33">
        <v>4834387</v>
      </c>
      <c r="G23" s="40">
        <v>4834387</v>
      </c>
      <c r="H23" s="36"/>
      <c r="I23" s="36"/>
    </row>
    <row r="24" spans="1:13" x14ac:dyDescent="0.25">
      <c r="A24" s="9">
        <v>672</v>
      </c>
      <c r="B24" s="10" t="s">
        <v>16</v>
      </c>
      <c r="C24" s="11">
        <v>476394</v>
      </c>
      <c r="D24" s="40">
        <v>62288.5</v>
      </c>
      <c r="E24" s="40">
        <v>62288.5</v>
      </c>
      <c r="F24" s="33">
        <v>62288.5</v>
      </c>
      <c r="G24" s="40">
        <v>172366.32</v>
      </c>
      <c r="I24" s="36"/>
    </row>
    <row r="25" spans="1:13" x14ac:dyDescent="0.25">
      <c r="A25" s="4">
        <v>602</v>
      </c>
      <c r="B25" s="5" t="s">
        <v>24</v>
      </c>
      <c r="C25" s="12">
        <v>270000</v>
      </c>
      <c r="D25" s="40">
        <v>250000</v>
      </c>
      <c r="E25" s="40">
        <v>250000</v>
      </c>
      <c r="F25" s="33">
        <v>186550</v>
      </c>
      <c r="G25" s="40">
        <v>183450</v>
      </c>
      <c r="I25" s="36"/>
      <c r="J25" s="36"/>
    </row>
    <row r="26" spans="1:13" x14ac:dyDescent="0.25">
      <c r="A26" s="4">
        <v>649</v>
      </c>
      <c r="B26" s="5" t="s">
        <v>25</v>
      </c>
      <c r="C26" s="12">
        <v>160000</v>
      </c>
      <c r="D26" s="40">
        <v>274000</v>
      </c>
      <c r="E26" s="40">
        <v>274000</v>
      </c>
      <c r="F26" s="33">
        <v>260310</v>
      </c>
      <c r="G26" s="40">
        <v>38720</v>
      </c>
      <c r="I26" s="36"/>
      <c r="J26" s="36"/>
    </row>
    <row r="27" spans="1:13" x14ac:dyDescent="0.25">
      <c r="A27" s="4"/>
      <c r="B27" s="5" t="s">
        <v>26</v>
      </c>
      <c r="C27" s="12"/>
      <c r="D27" s="40"/>
      <c r="E27" s="40">
        <v>165000</v>
      </c>
      <c r="F27" s="33">
        <v>0</v>
      </c>
      <c r="G27" s="40">
        <v>164300</v>
      </c>
      <c r="L27" s="25"/>
    </row>
    <row r="28" spans="1:13" ht="15.75" thickBot="1" x14ac:dyDescent="0.3">
      <c r="A28" s="7"/>
      <c r="B28" s="8" t="s">
        <v>27</v>
      </c>
      <c r="C28" s="13"/>
      <c r="D28" s="40"/>
      <c r="E28" s="40"/>
      <c r="F28" s="33">
        <f>42673+1487</f>
        <v>44160</v>
      </c>
      <c r="G28" s="33">
        <v>39495</v>
      </c>
    </row>
    <row r="29" spans="1:13" ht="15.75" thickBot="1" x14ac:dyDescent="0.3">
      <c r="A29" s="21"/>
      <c r="B29" s="22" t="s">
        <v>28</v>
      </c>
      <c r="C29" s="23">
        <f>C21+C23+C24+C25+C26+C27+C28</f>
        <v>6740338</v>
      </c>
      <c r="D29" s="34">
        <f>D21+D23+D24+D25+D26+D27</f>
        <v>6153065.5</v>
      </c>
      <c r="E29" s="34">
        <f>SUM(E21:E28)</f>
        <v>6506822.5</v>
      </c>
      <c r="F29" s="34">
        <f>SUM(F21:F28)</f>
        <v>5827601.5</v>
      </c>
      <c r="G29" s="34">
        <f>G21+G23+G24+G25+G26+G27+G28</f>
        <v>6232718.3200000003</v>
      </c>
      <c r="I29" s="36"/>
    </row>
    <row r="30" spans="1:13" x14ac:dyDescent="0.25">
      <c r="A30" s="26"/>
      <c r="B30" s="27"/>
      <c r="C30" s="28"/>
      <c r="K30" s="24"/>
    </row>
    <row r="31" spans="1:13" x14ac:dyDescent="0.25">
      <c r="C31" s="25"/>
    </row>
    <row r="32" spans="1:13" x14ac:dyDescent="0.25">
      <c r="A32" s="49" t="s">
        <v>38</v>
      </c>
      <c r="B32" s="49"/>
      <c r="C32" s="49"/>
      <c r="D32" s="49"/>
      <c r="E32" s="49"/>
      <c r="F32" s="49"/>
      <c r="G32" s="49"/>
      <c r="H32" s="36"/>
    </row>
    <row r="33" spans="1:7" x14ac:dyDescent="0.25">
      <c r="A33" s="49"/>
      <c r="B33" s="49"/>
      <c r="C33" s="49"/>
      <c r="D33" s="49"/>
      <c r="E33" s="49"/>
      <c r="F33" s="49"/>
      <c r="G33" s="49"/>
    </row>
    <row r="34" spans="1:7" x14ac:dyDescent="0.25">
      <c r="A34" s="49"/>
      <c r="B34" s="49"/>
      <c r="C34" s="49"/>
      <c r="D34" s="49"/>
      <c r="E34" s="49"/>
      <c r="F34" s="49"/>
      <c r="G34" s="49"/>
    </row>
    <row r="36" spans="1:7" x14ac:dyDescent="0.25">
      <c r="B36" s="39"/>
    </row>
    <row r="37" spans="1:7" x14ac:dyDescent="0.25">
      <c r="B37" s="38"/>
    </row>
  </sheetData>
  <mergeCells count="2">
    <mergeCell ref="A2:C2"/>
    <mergeCell ref="A32:G34"/>
  </mergeCells>
  <conditionalFormatting sqref="C7:C19">
    <cfRule type="cellIs" dxfId="0" priority="6" operator="lessThan">
      <formula>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2022-11-01T10:44:43Z</dcterms:modified>
</cp:coreProperties>
</file>